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!!!!!письма в инспекции\2021\211014_в АСМО\"/>
    </mc:Choice>
  </mc:AlternateContent>
  <bookViews>
    <workbookView xWindow="0" yWindow="0" windowWidth="28800" windowHeight="12135"/>
  </bookViews>
  <sheets>
    <sheet name="Динамика собираемости1" sheetId="20" r:id="rId1"/>
  </sheets>
  <definedNames>
    <definedName name="_xlnm._FilterDatabase" localSheetId="0" hidden="1">'Динамика собираемости1'!$A$5:$S$28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0" l="1"/>
  <c r="H30" i="20"/>
  <c r="L32" i="20" l="1"/>
  <c r="K32" i="20"/>
  <c r="L31" i="20"/>
  <c r="K31" i="20"/>
  <c r="N30" i="20"/>
  <c r="P12" i="20"/>
  <c r="O12" i="20"/>
  <c r="P7" i="20"/>
  <c r="O7" i="20"/>
  <c r="P22" i="20"/>
  <c r="O22" i="20"/>
  <c r="P18" i="20"/>
  <c r="O18" i="20"/>
  <c r="P21" i="20"/>
  <c r="O21" i="20"/>
  <c r="P28" i="20"/>
  <c r="O28" i="20"/>
  <c r="P6" i="20"/>
  <c r="O6" i="20"/>
  <c r="P8" i="20"/>
  <c r="O8" i="20"/>
  <c r="P10" i="20"/>
  <c r="O10" i="20"/>
  <c r="P14" i="20"/>
  <c r="O14" i="20"/>
  <c r="P13" i="20"/>
  <c r="O13" i="20"/>
  <c r="P11" i="20"/>
  <c r="O11" i="20"/>
  <c r="P19" i="20"/>
  <c r="O19" i="20"/>
  <c r="P23" i="20"/>
  <c r="O23" i="20"/>
  <c r="P15" i="20"/>
  <c r="O15" i="20"/>
  <c r="P20" i="20"/>
  <c r="O20" i="20"/>
  <c r="P25" i="20"/>
  <c r="O25" i="20"/>
  <c r="P26" i="20"/>
  <c r="O26" i="20"/>
  <c r="P24" i="20"/>
  <c r="O24" i="20"/>
  <c r="P17" i="20"/>
  <c r="O17" i="20"/>
  <c r="P9" i="20"/>
  <c r="O9" i="20"/>
  <c r="P16" i="20"/>
  <c r="O16" i="20"/>
  <c r="P27" i="20"/>
  <c r="O27" i="20"/>
  <c r="J14" i="20" l="1"/>
  <c r="Q14" i="20" s="1"/>
  <c r="F15" i="20"/>
  <c r="F23" i="20"/>
  <c r="F13" i="20"/>
  <c r="O30" i="20"/>
  <c r="F21" i="20"/>
  <c r="D30" i="20"/>
  <c r="J23" i="20"/>
  <c r="Q23" i="20" s="1"/>
  <c r="F12" i="20"/>
  <c r="C30" i="20"/>
  <c r="F16" i="20"/>
  <c r="R16" i="20" s="1"/>
  <c r="F9" i="20"/>
  <c r="F17" i="20"/>
  <c r="R17" i="20" s="1"/>
  <c r="F24" i="20"/>
  <c r="F26" i="20"/>
  <c r="F25" i="20"/>
  <c r="F20" i="20"/>
  <c r="F19" i="20"/>
  <c r="F11" i="20"/>
  <c r="E30" i="20"/>
  <c r="F10" i="20"/>
  <c r="R10" i="20" s="1"/>
  <c r="J8" i="20"/>
  <c r="Q8" i="20" s="1"/>
  <c r="F22" i="20"/>
  <c r="R22" i="20" s="1"/>
  <c r="J16" i="20"/>
  <c r="Q16" i="20" s="1"/>
  <c r="J9" i="20"/>
  <c r="Q9" i="20" s="1"/>
  <c r="J17" i="20"/>
  <c r="J24" i="20"/>
  <c r="J26" i="20"/>
  <c r="J20" i="20"/>
  <c r="J11" i="20"/>
  <c r="I30" i="20"/>
  <c r="F6" i="20"/>
  <c r="R6" i="20" s="1"/>
  <c r="F27" i="20"/>
  <c r="J27" i="20"/>
  <c r="J25" i="20"/>
  <c r="J15" i="20"/>
  <c r="J19" i="20"/>
  <c r="J13" i="20"/>
  <c r="J28" i="20"/>
  <c r="J18" i="20"/>
  <c r="J7" i="20"/>
  <c r="F14" i="20"/>
  <c r="F8" i="20"/>
  <c r="F28" i="20"/>
  <c r="F18" i="20"/>
  <c r="F7" i="20"/>
  <c r="P30" i="20"/>
  <c r="J10" i="20"/>
  <c r="J6" i="20"/>
  <c r="Q6" i="20" s="1"/>
  <c r="J21" i="20"/>
  <c r="J22" i="20"/>
  <c r="J12" i="20"/>
  <c r="S16" i="20" l="1"/>
  <c r="K26" i="20"/>
  <c r="R15" i="20"/>
  <c r="R24" i="20"/>
  <c r="K24" i="20"/>
  <c r="K17" i="20"/>
  <c r="K23" i="20"/>
  <c r="R23" i="20"/>
  <c r="S23" i="20" s="1"/>
  <c r="R13" i="20"/>
  <c r="R19" i="20"/>
  <c r="L14" i="20"/>
  <c r="L9" i="20"/>
  <c r="R26" i="20"/>
  <c r="L23" i="20"/>
  <c r="L24" i="20"/>
  <c r="R25" i="20"/>
  <c r="R9" i="20"/>
  <c r="S9" i="20" s="1"/>
  <c r="R12" i="20"/>
  <c r="Q24" i="20"/>
  <c r="K9" i="20"/>
  <c r="L17" i="20"/>
  <c r="L20" i="20"/>
  <c r="L26" i="20"/>
  <c r="L16" i="20"/>
  <c r="R21" i="20"/>
  <c r="R11" i="20"/>
  <c r="Q26" i="20"/>
  <c r="Q17" i="20"/>
  <c r="S17" i="20" s="1"/>
  <c r="R20" i="20"/>
  <c r="K16" i="20"/>
  <c r="L11" i="20"/>
  <c r="Q20" i="20"/>
  <c r="K20" i="20"/>
  <c r="Q11" i="20"/>
  <c r="K11" i="20"/>
  <c r="Q22" i="20"/>
  <c r="S22" i="20" s="1"/>
  <c r="L22" i="20"/>
  <c r="K22" i="20"/>
  <c r="Q18" i="20"/>
  <c r="L18" i="20"/>
  <c r="K18" i="20"/>
  <c r="Q21" i="20"/>
  <c r="L21" i="20"/>
  <c r="K21" i="20"/>
  <c r="R7" i="20"/>
  <c r="Q28" i="20"/>
  <c r="L28" i="20"/>
  <c r="K28" i="20"/>
  <c r="Q25" i="20"/>
  <c r="L25" i="20"/>
  <c r="K25" i="20"/>
  <c r="Q12" i="20"/>
  <c r="L12" i="20"/>
  <c r="K12" i="20"/>
  <c r="Q10" i="20"/>
  <c r="S10" i="20" s="1"/>
  <c r="L10" i="20"/>
  <c r="K10" i="20"/>
  <c r="R28" i="20"/>
  <c r="Q7" i="20"/>
  <c r="L7" i="20"/>
  <c r="K7" i="20"/>
  <c r="Q19" i="20"/>
  <c r="L19" i="20"/>
  <c r="K19" i="20"/>
  <c r="F30" i="20"/>
  <c r="R27" i="20"/>
  <c r="R8" i="20"/>
  <c r="S8" i="20" s="1"/>
  <c r="K8" i="20"/>
  <c r="Q15" i="20"/>
  <c r="L15" i="20"/>
  <c r="K15" i="20"/>
  <c r="L8" i="20"/>
  <c r="R14" i="20"/>
  <c r="S14" i="20" s="1"/>
  <c r="K14" i="20"/>
  <c r="L6" i="20"/>
  <c r="K6" i="20"/>
  <c r="R18" i="20"/>
  <c r="Q13" i="20"/>
  <c r="L13" i="20"/>
  <c r="K13" i="20"/>
  <c r="J30" i="20"/>
  <c r="Q27" i="20"/>
  <c r="L27" i="20"/>
  <c r="K27" i="20"/>
  <c r="S24" i="20" l="1"/>
  <c r="S19" i="20"/>
  <c r="S7" i="20"/>
  <c r="S27" i="20"/>
  <c r="S15" i="20"/>
  <c r="S12" i="20"/>
  <c r="S25" i="20"/>
  <c r="S13" i="20"/>
  <c r="S26" i="20"/>
  <c r="S6" i="20"/>
  <c r="S21" i="20"/>
  <c r="S11" i="20"/>
  <c r="S20" i="20"/>
  <c r="S28" i="20"/>
  <c r="S18" i="20"/>
  <c r="L30" i="20"/>
  <c r="K30" i="20"/>
  <c r="Q30" i="20"/>
  <c r="R30" i="20"/>
  <c r="S30" i="20" l="1"/>
</calcChain>
</file>

<file path=xl/sharedStrings.xml><?xml version="1.0" encoding="utf-8"?>
<sst xmlns="http://schemas.openxmlformats.org/spreadsheetml/2006/main" count="53" uniqueCount="47">
  <si>
    <t>Баргузинский район</t>
  </si>
  <si>
    <t>Бичурский район</t>
  </si>
  <si>
    <t>Заиграевский район</t>
  </si>
  <si>
    <t>Курумканский район</t>
  </si>
  <si>
    <t>Мухоршибирский район</t>
  </si>
  <si>
    <t>Прибайкальский район</t>
  </si>
  <si>
    <t>Тарбагатайский район</t>
  </si>
  <si>
    <t>Баунтовский район</t>
  </si>
  <si>
    <t>Еравнинский район</t>
  </si>
  <si>
    <t>Иволгинский район</t>
  </si>
  <si>
    <t>Кижингинский район</t>
  </si>
  <si>
    <t>Хоринский район</t>
  </si>
  <si>
    <t>Джидинский район</t>
  </si>
  <si>
    <t>Закаменский район</t>
  </si>
  <si>
    <t>Кабанский район</t>
  </si>
  <si>
    <t>Кяхтинский район</t>
  </si>
  <si>
    <t>Муйский район</t>
  </si>
  <si>
    <t>Окинский район</t>
  </si>
  <si>
    <t>Селенгинский район</t>
  </si>
  <si>
    <t>Северобайкальский район</t>
  </si>
  <si>
    <t>г. Северобайкальск</t>
  </si>
  <si>
    <t>Тункинский район</t>
  </si>
  <si>
    <t>г. Улан-Удэ</t>
  </si>
  <si>
    <t>ИТОГО по РБ</t>
  </si>
  <si>
    <t>№</t>
  </si>
  <si>
    <t>МО</t>
  </si>
  <si>
    <t>Транспортный налог</t>
  </si>
  <si>
    <t xml:space="preserve">Налог на имущество </t>
  </si>
  <si>
    <t>Земельный налог</t>
  </si>
  <si>
    <t>Всего</t>
  </si>
  <si>
    <t>Отклонение</t>
  </si>
  <si>
    <t>%</t>
  </si>
  <si>
    <t>тыс.</t>
  </si>
  <si>
    <t>поступило в АППГ</t>
  </si>
  <si>
    <t>отклонение</t>
  </si>
  <si>
    <t>Начислено   в 2020</t>
  </si>
  <si>
    <t>Отколнение</t>
  </si>
  <si>
    <t>Справочно</t>
  </si>
  <si>
    <t>отклонение по собираемости</t>
  </si>
  <si>
    <t>Начислено   в 2021</t>
  </si>
  <si>
    <t xml:space="preserve">Собираемость с 01.01.2021  </t>
  </si>
  <si>
    <t>предварительно</t>
  </si>
  <si>
    <t>Динамика собираемости ИНФЛ на 12.10.2021 год</t>
  </si>
  <si>
    <t>Поступило с 01.01.2020 по 12.10.2020</t>
  </si>
  <si>
    <t>Поступило с 01.01.2021 по 12.10.2021</t>
  </si>
  <si>
    <t>собираемостьв 2020 году</t>
  </si>
  <si>
    <t>с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</si>
</sst>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3" fontId="4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right" vertical="center"/>
    </xf>
    <xf numFmtId="3" fontId="7" fillId="3" borderId="31" xfId="0" applyNumberFormat="1" applyFont="1" applyFill="1" applyBorder="1" applyAlignment="1">
      <alignment horizontal="right" vertical="center"/>
    </xf>
    <xf numFmtId="164" fontId="7" fillId="3" borderId="3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6" fillId="0" borderId="11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29" xfId="0" applyNumberFormat="1" applyFont="1" applyFill="1" applyBorder="1" applyAlignment="1">
      <alignment horizontal="right" vertical="center" wrapText="1"/>
    </xf>
    <xf numFmtId="3" fontId="11" fillId="2" borderId="17" xfId="0" applyNumberFormat="1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horizontal="right" vertical="center" wrapText="1"/>
    </xf>
    <xf numFmtId="3" fontId="11" fillId="2" borderId="23" xfId="0" applyNumberFormat="1" applyFont="1" applyFill="1" applyBorder="1" applyAlignment="1">
      <alignment horizontal="right" vertical="center" wrapText="1"/>
    </xf>
    <xf numFmtId="3" fontId="11" fillId="2" borderId="29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3" fontId="9" fillId="0" borderId="25" xfId="0" applyNumberFormat="1" applyFont="1" applyFill="1" applyBorder="1" applyAlignment="1">
      <alignment horizontal="right" vertical="center" wrapText="1"/>
    </xf>
    <xf numFmtId="3" fontId="11" fillId="2" borderId="25" xfId="0" applyNumberFormat="1" applyFont="1" applyFill="1" applyBorder="1" applyAlignment="1">
      <alignment horizontal="right" vertical="center" wrapText="1"/>
    </xf>
    <xf numFmtId="3" fontId="7" fillId="3" borderId="14" xfId="0" applyNumberFormat="1" applyFont="1" applyFill="1" applyBorder="1" applyAlignment="1">
      <alignment horizontal="right" vertical="center" wrapText="1"/>
    </xf>
    <xf numFmtId="164" fontId="7" fillId="3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vertical="center"/>
    </xf>
    <xf numFmtId="164" fontId="11" fillId="0" borderId="25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11" fillId="4" borderId="25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vertical="center" wrapText="1"/>
    </xf>
    <xf numFmtId="3" fontId="9" fillId="0" borderId="34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3" fontId="9" fillId="0" borderId="35" xfId="0" applyNumberFormat="1" applyFont="1" applyFill="1" applyBorder="1" applyAlignment="1">
      <alignment horizontal="right" vertical="center" wrapText="1"/>
    </xf>
    <xf numFmtId="3" fontId="11" fillId="2" borderId="3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33" xfId="0" applyNumberFormat="1" applyFont="1" applyFill="1" applyBorder="1" applyAlignment="1">
      <alignment horizontal="right" vertical="center" wrapText="1"/>
    </xf>
    <xf numFmtId="3" fontId="11" fillId="2" borderId="35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 wrapText="1"/>
    </xf>
    <xf numFmtId="164" fontId="7" fillId="3" borderId="36" xfId="0" applyNumberFormat="1" applyFont="1" applyFill="1" applyBorder="1" applyAlignment="1">
      <alignment horizontal="right" vertical="center" wrapText="1"/>
    </xf>
    <xf numFmtId="3" fontId="11" fillId="0" borderId="36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3" fontId="11" fillId="2" borderId="19" xfId="0" applyNumberFormat="1" applyFont="1" applyFill="1" applyBorder="1" applyAlignment="1">
      <alignment horizontal="right" vertical="center"/>
    </xf>
    <xf numFmtId="3" fontId="11" fillId="2" borderId="20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11" fillId="0" borderId="4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1" fillId="4" borderId="29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5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right" vertical="center"/>
    </xf>
    <xf numFmtId="164" fontId="12" fillId="0" borderId="17" xfId="0" applyNumberFormat="1" applyFont="1" applyFill="1" applyBorder="1" applyAlignment="1">
      <alignment horizontal="center" vertical="center"/>
    </xf>
    <xf numFmtId="3" fontId="13" fillId="3" borderId="16" xfId="0" applyNumberFormat="1" applyFont="1" applyFill="1" applyBorder="1" applyAlignment="1">
      <alignment horizontal="right" vertical="center" wrapText="1"/>
    </xf>
    <xf numFmtId="164" fontId="13" fillId="3" borderId="16" xfId="0" applyNumberFormat="1" applyFont="1" applyFill="1" applyBorder="1" applyAlignment="1">
      <alignment horizontal="right" vertical="center" wrapText="1"/>
    </xf>
    <xf numFmtId="3" fontId="13" fillId="3" borderId="14" xfId="0" applyNumberFormat="1" applyFont="1" applyFill="1" applyBorder="1" applyAlignment="1">
      <alignment horizontal="right" vertical="center" wrapText="1"/>
    </xf>
    <xf numFmtId="164" fontId="13" fillId="3" borderId="14" xfId="0" applyNumberFormat="1" applyFont="1" applyFill="1" applyBorder="1" applyAlignment="1">
      <alignment horizontal="right" vertical="center" wrapText="1"/>
    </xf>
    <xf numFmtId="0" fontId="5" fillId="0" borderId="37" xfId="0" applyFont="1" applyFill="1" applyBorder="1" applyAlignment="1">
      <alignment horizontal="center" vertical="center" wrapText="1"/>
    </xf>
    <xf numFmtId="3" fontId="13" fillId="3" borderId="31" xfId="0" applyNumberFormat="1" applyFont="1" applyFill="1" applyBorder="1" applyAlignment="1">
      <alignment horizontal="right" vertical="center"/>
    </xf>
    <xf numFmtId="164" fontId="13" fillId="3" borderId="31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4" fontId="4" fillId="0" borderId="40" xfId="0" applyNumberFormat="1" applyFont="1" applyFill="1" applyBorder="1" applyAlignment="1">
      <alignment horizontal="center" vertical="center" wrapText="1"/>
    </xf>
    <xf numFmtId="14" fontId="4" fillId="0" borderId="38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8"/>
  <sheetViews>
    <sheetView tabSelected="1" zoomScale="70" zoomScaleNormal="70" workbookViewId="0">
      <selection activeCell="X19" sqref="X19"/>
    </sheetView>
  </sheetViews>
  <sheetFormatPr defaultRowHeight="12.75" x14ac:dyDescent="0.2"/>
  <cols>
    <col min="1" max="1" width="7.5703125" style="7" customWidth="1"/>
    <col min="2" max="2" width="19.42578125" style="7" customWidth="1"/>
    <col min="3" max="10" width="10" style="7" customWidth="1"/>
    <col min="11" max="11" width="11.28515625" style="7" customWidth="1"/>
    <col min="12" max="12" width="8.42578125" style="7" customWidth="1"/>
    <col min="13" max="13" width="13.140625" style="7" customWidth="1"/>
    <col min="14" max="14" width="11.7109375" style="7" customWidth="1"/>
    <col min="15" max="15" width="8.5703125" style="7" customWidth="1"/>
    <col min="16" max="16" width="9.140625" style="7"/>
    <col min="17" max="17" width="14" style="7" customWidth="1"/>
    <col min="18" max="18" width="16.7109375" style="7" customWidth="1"/>
    <col min="19" max="19" width="13.140625" style="7" customWidth="1"/>
    <col min="20" max="16384" width="9.140625" style="7"/>
  </cols>
  <sheetData>
    <row r="1" spans="1:19" ht="37.5" customHeight="1" thickBot="1" x14ac:dyDescent="0.25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27.75" customHeight="1" thickBot="1" x14ac:dyDescent="0.25">
      <c r="A2" s="90" t="s">
        <v>24</v>
      </c>
      <c r="B2" s="93" t="s">
        <v>25</v>
      </c>
      <c r="C2" s="96" t="s">
        <v>43</v>
      </c>
      <c r="D2" s="97"/>
      <c r="E2" s="97"/>
      <c r="F2" s="98"/>
      <c r="G2" s="99" t="s">
        <v>44</v>
      </c>
      <c r="H2" s="100"/>
      <c r="I2" s="100"/>
      <c r="J2" s="101"/>
      <c r="K2" s="102" t="s">
        <v>36</v>
      </c>
      <c r="L2" s="103"/>
      <c r="M2" s="97"/>
      <c r="N2" s="97"/>
      <c r="O2" s="97"/>
      <c r="P2" s="130"/>
      <c r="Q2" s="131" t="s">
        <v>40</v>
      </c>
      <c r="R2" s="86" t="s">
        <v>37</v>
      </c>
      <c r="S2" s="127" t="s">
        <v>38</v>
      </c>
    </row>
    <row r="3" spans="1:19" ht="13.5" customHeight="1" thickBot="1" x14ac:dyDescent="0.25">
      <c r="A3" s="91"/>
      <c r="B3" s="94"/>
      <c r="C3" s="115" t="s">
        <v>26</v>
      </c>
      <c r="D3" s="118" t="s">
        <v>27</v>
      </c>
      <c r="E3" s="93" t="s">
        <v>28</v>
      </c>
      <c r="F3" s="121" t="s">
        <v>29</v>
      </c>
      <c r="G3" s="124" t="s">
        <v>26</v>
      </c>
      <c r="H3" s="106" t="s">
        <v>27</v>
      </c>
      <c r="I3" s="109" t="s">
        <v>28</v>
      </c>
      <c r="J3" s="112" t="s">
        <v>29</v>
      </c>
      <c r="K3" s="104" t="s">
        <v>32</v>
      </c>
      <c r="L3" s="104" t="s">
        <v>31</v>
      </c>
      <c r="M3" s="142"/>
      <c r="N3" s="142"/>
      <c r="O3" s="142"/>
      <c r="P3" s="143"/>
      <c r="Q3" s="132"/>
      <c r="R3" s="134" t="s">
        <v>45</v>
      </c>
      <c r="S3" s="128"/>
    </row>
    <row r="4" spans="1:19" ht="12.75" customHeight="1" x14ac:dyDescent="0.2">
      <c r="A4" s="91"/>
      <c r="B4" s="94"/>
      <c r="C4" s="116"/>
      <c r="D4" s="119"/>
      <c r="E4" s="94"/>
      <c r="F4" s="122"/>
      <c r="G4" s="125"/>
      <c r="H4" s="107"/>
      <c r="I4" s="110"/>
      <c r="J4" s="113"/>
      <c r="K4" s="104"/>
      <c r="L4" s="104"/>
      <c r="M4" s="136" t="s">
        <v>35</v>
      </c>
      <c r="N4" s="138" t="s">
        <v>39</v>
      </c>
      <c r="O4" s="140" t="s">
        <v>30</v>
      </c>
      <c r="P4" s="141"/>
      <c r="Q4" s="132"/>
      <c r="R4" s="135"/>
      <c r="S4" s="128"/>
    </row>
    <row r="5" spans="1:19" ht="26.25" customHeight="1" thickBot="1" x14ac:dyDescent="0.25">
      <c r="A5" s="92"/>
      <c r="B5" s="95"/>
      <c r="C5" s="117"/>
      <c r="D5" s="120"/>
      <c r="E5" s="95"/>
      <c r="F5" s="123"/>
      <c r="G5" s="126"/>
      <c r="H5" s="108"/>
      <c r="I5" s="111"/>
      <c r="J5" s="114"/>
      <c r="K5" s="105"/>
      <c r="L5" s="105"/>
      <c r="M5" s="137"/>
      <c r="N5" s="139"/>
      <c r="O5" s="16" t="s">
        <v>32</v>
      </c>
      <c r="P5" s="17" t="s">
        <v>31</v>
      </c>
      <c r="Q5" s="133"/>
      <c r="R5" s="18" t="s">
        <v>46</v>
      </c>
      <c r="S5" s="129"/>
    </row>
    <row r="6" spans="1:19" ht="26.25" customHeight="1" x14ac:dyDescent="0.2">
      <c r="A6" s="19">
        <v>1</v>
      </c>
      <c r="B6" s="20" t="s">
        <v>0</v>
      </c>
      <c r="C6" s="21">
        <v>4083</v>
      </c>
      <c r="D6" s="22">
        <v>526</v>
      </c>
      <c r="E6" s="23">
        <v>1581</v>
      </c>
      <c r="F6" s="24">
        <f t="shared" ref="F6:F28" si="0">C6+D6+E6</f>
        <v>6190</v>
      </c>
      <c r="G6" s="25">
        <v>3860</v>
      </c>
      <c r="H6" s="26">
        <v>434</v>
      </c>
      <c r="I6" s="27">
        <v>1233</v>
      </c>
      <c r="J6" s="28">
        <f t="shared" ref="J6:J28" si="1">G6+H6+I6</f>
        <v>5527</v>
      </c>
      <c r="K6" s="82">
        <f t="shared" ref="K6:K28" si="2">J6-F6</f>
        <v>-663</v>
      </c>
      <c r="L6" s="83">
        <f t="shared" ref="L6:L28" si="3">(J6/F6)-1</f>
        <v>-0.10710823909531497</v>
      </c>
      <c r="M6" s="29">
        <v>29454</v>
      </c>
      <c r="N6" s="77">
        <v>30475.031999999999</v>
      </c>
      <c r="O6" s="30">
        <f t="shared" ref="O6:O28" si="4">N6-M6</f>
        <v>1021.0319999999992</v>
      </c>
      <c r="P6" s="31">
        <f t="shared" ref="P6:P28" si="5">N6/M6</f>
        <v>1.0346653086168263</v>
      </c>
      <c r="Q6" s="76">
        <f>(J6/N6)</f>
        <v>0.18136158150711704</v>
      </c>
      <c r="R6" s="32">
        <f>(F6/M6)</f>
        <v>0.21015821280641001</v>
      </c>
      <c r="S6" s="81">
        <f>Q6-R6</f>
        <v>-2.8796631299292968E-2</v>
      </c>
    </row>
    <row r="7" spans="1:19" ht="26.25" customHeight="1" x14ac:dyDescent="0.2">
      <c r="A7" s="33">
        <v>2</v>
      </c>
      <c r="B7" s="34" t="s">
        <v>7</v>
      </c>
      <c r="C7" s="21">
        <v>1868</v>
      </c>
      <c r="D7" s="22">
        <v>219</v>
      </c>
      <c r="E7" s="23">
        <v>309</v>
      </c>
      <c r="F7" s="35">
        <f t="shared" si="0"/>
        <v>2396</v>
      </c>
      <c r="G7" s="25">
        <v>2269</v>
      </c>
      <c r="H7" s="26">
        <v>287</v>
      </c>
      <c r="I7" s="27">
        <v>303</v>
      </c>
      <c r="J7" s="36">
        <f t="shared" si="1"/>
        <v>2859</v>
      </c>
      <c r="K7" s="37">
        <f t="shared" si="2"/>
        <v>463</v>
      </c>
      <c r="L7" s="38">
        <f t="shared" si="3"/>
        <v>0.19323873121869783</v>
      </c>
      <c r="M7" s="39">
        <v>13341</v>
      </c>
      <c r="N7" s="78">
        <v>14378.288</v>
      </c>
      <c r="O7" s="40">
        <f t="shared" si="4"/>
        <v>1037.2880000000005</v>
      </c>
      <c r="P7" s="41">
        <f t="shared" si="5"/>
        <v>1.0777518926617196</v>
      </c>
      <c r="Q7" s="44">
        <f>(J7/N7)</f>
        <v>0.19884147542461245</v>
      </c>
      <c r="R7" s="42">
        <f>(F7/M7)</f>
        <v>0.17959673187916947</v>
      </c>
      <c r="S7" s="43">
        <f>Q7-R7</f>
        <v>1.9244743545442977E-2</v>
      </c>
    </row>
    <row r="8" spans="1:19" ht="26.25" customHeight="1" x14ac:dyDescent="0.2">
      <c r="A8" s="19">
        <v>3</v>
      </c>
      <c r="B8" s="34" t="s">
        <v>1</v>
      </c>
      <c r="C8" s="21">
        <v>3201</v>
      </c>
      <c r="D8" s="22">
        <v>632</v>
      </c>
      <c r="E8" s="23">
        <v>1953</v>
      </c>
      <c r="F8" s="35">
        <f t="shared" si="0"/>
        <v>5786</v>
      </c>
      <c r="G8" s="25">
        <v>3688</v>
      </c>
      <c r="H8" s="26">
        <v>80</v>
      </c>
      <c r="I8" s="27">
        <v>2081</v>
      </c>
      <c r="J8" s="36">
        <f t="shared" si="1"/>
        <v>5849</v>
      </c>
      <c r="K8" s="37">
        <f t="shared" si="2"/>
        <v>63</v>
      </c>
      <c r="L8" s="38">
        <f t="shared" si="3"/>
        <v>1.088835119253373E-2</v>
      </c>
      <c r="M8" s="39">
        <v>26041</v>
      </c>
      <c r="N8" s="78">
        <v>27285.492999999999</v>
      </c>
      <c r="O8" s="40">
        <f t="shared" si="4"/>
        <v>1244.4929999999986</v>
      </c>
      <c r="P8" s="41">
        <f t="shared" si="5"/>
        <v>1.0477897546177182</v>
      </c>
      <c r="Q8" s="44">
        <f>(J8/N8)</f>
        <v>0.21436299501716902</v>
      </c>
      <c r="R8" s="42">
        <f>(F8/M8)</f>
        <v>0.22218808801505319</v>
      </c>
      <c r="S8" s="75">
        <f>Q8-R8</f>
        <v>-7.8250929978841699E-3</v>
      </c>
    </row>
    <row r="9" spans="1:19" ht="26.25" customHeight="1" x14ac:dyDescent="0.2">
      <c r="A9" s="19">
        <v>4</v>
      </c>
      <c r="B9" s="34" t="s">
        <v>20</v>
      </c>
      <c r="C9" s="21">
        <v>5380</v>
      </c>
      <c r="D9" s="22">
        <v>897</v>
      </c>
      <c r="E9" s="23">
        <v>1139</v>
      </c>
      <c r="F9" s="35">
        <f t="shared" si="0"/>
        <v>7416</v>
      </c>
      <c r="G9" s="25">
        <v>5336</v>
      </c>
      <c r="H9" s="26">
        <v>611</v>
      </c>
      <c r="I9" s="27">
        <v>917</v>
      </c>
      <c r="J9" s="36">
        <f t="shared" si="1"/>
        <v>6864</v>
      </c>
      <c r="K9" s="84">
        <f t="shared" si="2"/>
        <v>-552</v>
      </c>
      <c r="L9" s="85">
        <f t="shared" si="3"/>
        <v>-7.4433656957928807E-2</v>
      </c>
      <c r="M9" s="39">
        <v>26255</v>
      </c>
      <c r="N9" s="78">
        <v>26741.501</v>
      </c>
      <c r="O9" s="40">
        <f t="shared" si="4"/>
        <v>486.5010000000002</v>
      </c>
      <c r="P9" s="41">
        <f t="shared" si="5"/>
        <v>1.0185298419348696</v>
      </c>
      <c r="Q9" s="42">
        <f>(J9/N9)</f>
        <v>0.25667968301405369</v>
      </c>
      <c r="R9" s="42">
        <f>(F9/M9)</f>
        <v>0.28246048371738719</v>
      </c>
      <c r="S9" s="75">
        <f>Q9-R9</f>
        <v>-2.5780800703333495E-2</v>
      </c>
    </row>
    <row r="10" spans="1:19" ht="26.25" customHeight="1" x14ac:dyDescent="0.2">
      <c r="A10" s="19">
        <v>5</v>
      </c>
      <c r="B10" s="34" t="s">
        <v>22</v>
      </c>
      <c r="C10" s="21">
        <v>85568</v>
      </c>
      <c r="D10" s="22">
        <v>22936</v>
      </c>
      <c r="E10" s="23">
        <v>30823</v>
      </c>
      <c r="F10" s="35">
        <f t="shared" si="0"/>
        <v>139327</v>
      </c>
      <c r="G10" s="25">
        <v>87820</v>
      </c>
      <c r="H10" s="26">
        <v>26403</v>
      </c>
      <c r="I10" s="27">
        <v>21326</v>
      </c>
      <c r="J10" s="36">
        <f t="shared" si="1"/>
        <v>135549</v>
      </c>
      <c r="K10" s="84">
        <f t="shared" si="2"/>
        <v>-3778</v>
      </c>
      <c r="L10" s="85">
        <f t="shared" si="3"/>
        <v>-2.7116065084298091E-2</v>
      </c>
      <c r="M10" s="39">
        <v>583122</v>
      </c>
      <c r="N10" s="78">
        <v>591061.40399999998</v>
      </c>
      <c r="O10" s="40">
        <f t="shared" si="4"/>
        <v>7939.4039999999804</v>
      </c>
      <c r="P10" s="41">
        <f t="shared" si="5"/>
        <v>1.0136153395001388</v>
      </c>
      <c r="Q10" s="44">
        <f>(J10/N10)</f>
        <v>0.22933150275533809</v>
      </c>
      <c r="R10" s="42">
        <f>(F10/M10)</f>
        <v>0.23893284767167078</v>
      </c>
      <c r="S10" s="75">
        <f>Q10-R10</f>
        <v>-9.6013449163326881E-3</v>
      </c>
    </row>
    <row r="11" spans="1:19" ht="26.25" customHeight="1" x14ac:dyDescent="0.2">
      <c r="A11" s="33">
        <v>6</v>
      </c>
      <c r="B11" s="34" t="s">
        <v>12</v>
      </c>
      <c r="C11" s="21">
        <v>3387</v>
      </c>
      <c r="D11" s="22">
        <v>352</v>
      </c>
      <c r="E11" s="23">
        <v>2274</v>
      </c>
      <c r="F11" s="35">
        <f t="shared" si="0"/>
        <v>6013</v>
      </c>
      <c r="G11" s="25">
        <v>3162</v>
      </c>
      <c r="H11" s="26">
        <v>216</v>
      </c>
      <c r="I11" s="27">
        <v>1560</v>
      </c>
      <c r="J11" s="36">
        <f t="shared" si="1"/>
        <v>4938</v>
      </c>
      <c r="K11" s="84">
        <f t="shared" si="2"/>
        <v>-1075</v>
      </c>
      <c r="L11" s="85">
        <f t="shared" si="3"/>
        <v>-0.17877931149176784</v>
      </c>
      <c r="M11" s="39">
        <v>23685</v>
      </c>
      <c r="N11" s="78">
        <v>25044.606</v>
      </c>
      <c r="O11" s="40">
        <f t="shared" si="4"/>
        <v>1359.6059999999998</v>
      </c>
      <c r="P11" s="41">
        <f t="shared" si="5"/>
        <v>1.0574036732108929</v>
      </c>
      <c r="Q11" s="42">
        <f>(J11/N11)</f>
        <v>0.19716820460261983</v>
      </c>
      <c r="R11" s="42">
        <f>(F11/M11)</f>
        <v>0.25387375976356341</v>
      </c>
      <c r="S11" s="75">
        <f>Q11-R11</f>
        <v>-5.6705555160943583E-2</v>
      </c>
    </row>
    <row r="12" spans="1:19" ht="26.25" customHeight="1" x14ac:dyDescent="0.2">
      <c r="A12" s="19">
        <v>7</v>
      </c>
      <c r="B12" s="34" t="s">
        <v>8</v>
      </c>
      <c r="C12" s="21">
        <v>1334</v>
      </c>
      <c r="D12" s="22">
        <v>70</v>
      </c>
      <c r="E12" s="23">
        <v>1084</v>
      </c>
      <c r="F12" s="35">
        <f t="shared" si="0"/>
        <v>2488</v>
      </c>
      <c r="G12" s="25">
        <v>1447</v>
      </c>
      <c r="H12" s="26">
        <v>59</v>
      </c>
      <c r="I12" s="27">
        <v>956</v>
      </c>
      <c r="J12" s="36">
        <f t="shared" si="1"/>
        <v>2462</v>
      </c>
      <c r="K12" s="84">
        <f t="shared" si="2"/>
        <v>-26</v>
      </c>
      <c r="L12" s="85">
        <f t="shared" si="3"/>
        <v>-1.0450160771704131E-2</v>
      </c>
      <c r="M12" s="39">
        <v>16085</v>
      </c>
      <c r="N12" s="78">
        <v>16388.848000000002</v>
      </c>
      <c r="O12" s="40">
        <f t="shared" si="4"/>
        <v>303.84800000000178</v>
      </c>
      <c r="P12" s="41">
        <f t="shared" si="5"/>
        <v>1.01889014609885</v>
      </c>
      <c r="Q12" s="44">
        <f>(J12/N12)</f>
        <v>0.15022410360996696</v>
      </c>
      <c r="R12" s="42">
        <f>(F12/M12)</f>
        <v>0.15467827168169102</v>
      </c>
      <c r="S12" s="75">
        <f>Q12-R12</f>
        <v>-4.4541680717240517E-3</v>
      </c>
    </row>
    <row r="13" spans="1:19" ht="26.25" customHeight="1" x14ac:dyDescent="0.2">
      <c r="A13" s="19">
        <v>8</v>
      </c>
      <c r="B13" s="34" t="s">
        <v>2</v>
      </c>
      <c r="C13" s="21">
        <v>7510</v>
      </c>
      <c r="D13" s="22">
        <v>983</v>
      </c>
      <c r="E13" s="23">
        <v>4504</v>
      </c>
      <c r="F13" s="35">
        <f t="shared" si="0"/>
        <v>12997</v>
      </c>
      <c r="G13" s="25">
        <v>8372</v>
      </c>
      <c r="H13" s="26">
        <v>998</v>
      </c>
      <c r="I13" s="27">
        <v>4339</v>
      </c>
      <c r="J13" s="36">
        <f t="shared" si="1"/>
        <v>13709</v>
      </c>
      <c r="K13" s="37">
        <f t="shared" si="2"/>
        <v>712</v>
      </c>
      <c r="L13" s="38">
        <f t="shared" si="3"/>
        <v>5.4781872739863013E-2</v>
      </c>
      <c r="M13" s="39">
        <v>56779</v>
      </c>
      <c r="N13" s="78">
        <v>59642.15</v>
      </c>
      <c r="O13" s="40">
        <f t="shared" si="4"/>
        <v>2863.1500000000015</v>
      </c>
      <c r="P13" s="41">
        <f t="shared" si="5"/>
        <v>1.0504262139171172</v>
      </c>
      <c r="Q13" s="44">
        <f>(J13/N13)</f>
        <v>0.22985422222371257</v>
      </c>
      <c r="R13" s="42">
        <f>(F13/M13)</f>
        <v>0.22890505292449673</v>
      </c>
      <c r="S13" s="43">
        <f>Q13-R13</f>
        <v>9.4916929921584625E-4</v>
      </c>
    </row>
    <row r="14" spans="1:19" ht="26.25" customHeight="1" x14ac:dyDescent="0.2">
      <c r="A14" s="19">
        <v>9</v>
      </c>
      <c r="B14" s="34" t="s">
        <v>13</v>
      </c>
      <c r="C14" s="21">
        <v>3653</v>
      </c>
      <c r="D14" s="22">
        <v>539</v>
      </c>
      <c r="E14" s="23">
        <v>1676</v>
      </c>
      <c r="F14" s="35">
        <f t="shared" si="0"/>
        <v>5868</v>
      </c>
      <c r="G14" s="25">
        <v>3178</v>
      </c>
      <c r="H14" s="26">
        <v>253</v>
      </c>
      <c r="I14" s="27">
        <v>1191</v>
      </c>
      <c r="J14" s="36">
        <f t="shared" si="1"/>
        <v>4622</v>
      </c>
      <c r="K14" s="84">
        <f t="shared" si="2"/>
        <v>-1246</v>
      </c>
      <c r="L14" s="85">
        <f t="shared" si="3"/>
        <v>-0.21233810497614181</v>
      </c>
      <c r="M14" s="39">
        <v>24487</v>
      </c>
      <c r="N14" s="78">
        <v>24564.308000000001</v>
      </c>
      <c r="O14" s="40">
        <f t="shared" si="4"/>
        <v>77.308000000000902</v>
      </c>
      <c r="P14" s="41">
        <f t="shared" si="5"/>
        <v>1.003157103769347</v>
      </c>
      <c r="Q14" s="42">
        <f>(J14/N14)</f>
        <v>0.18815917794224041</v>
      </c>
      <c r="R14" s="42">
        <f>(F14/M14)</f>
        <v>0.23963735859843999</v>
      </c>
      <c r="S14" s="75">
        <f>Q14-R14</f>
        <v>-5.1478180656199579E-2</v>
      </c>
    </row>
    <row r="15" spans="1:19" ht="26.25" customHeight="1" x14ac:dyDescent="0.2">
      <c r="A15" s="33">
        <v>10</v>
      </c>
      <c r="B15" s="34" t="s">
        <v>9</v>
      </c>
      <c r="C15" s="21">
        <v>8619</v>
      </c>
      <c r="D15" s="22">
        <v>1197</v>
      </c>
      <c r="E15" s="23">
        <v>7350</v>
      </c>
      <c r="F15" s="35">
        <f t="shared" si="0"/>
        <v>17166</v>
      </c>
      <c r="G15" s="25">
        <v>9163</v>
      </c>
      <c r="H15" s="26">
        <v>1944</v>
      </c>
      <c r="I15" s="27">
        <v>6314</v>
      </c>
      <c r="J15" s="36">
        <f t="shared" si="1"/>
        <v>17421</v>
      </c>
      <c r="K15" s="37">
        <f t="shared" si="2"/>
        <v>255</v>
      </c>
      <c r="L15" s="38">
        <f t="shared" si="3"/>
        <v>1.4854945823138843E-2</v>
      </c>
      <c r="M15" s="39">
        <v>61056</v>
      </c>
      <c r="N15" s="78">
        <v>64880.853000000003</v>
      </c>
      <c r="O15" s="40">
        <f t="shared" si="4"/>
        <v>3824.8530000000028</v>
      </c>
      <c r="P15" s="41">
        <f t="shared" si="5"/>
        <v>1.0626449980345913</v>
      </c>
      <c r="Q15" s="42">
        <f>(J15/N15)</f>
        <v>0.26850756724792135</v>
      </c>
      <c r="R15" s="42">
        <f>(F15/M15)</f>
        <v>0.28115172955974843</v>
      </c>
      <c r="S15" s="75">
        <f>Q15-R15</f>
        <v>-1.2644162311827079E-2</v>
      </c>
    </row>
    <row r="16" spans="1:19" ht="26.25" customHeight="1" x14ac:dyDescent="0.2">
      <c r="A16" s="19">
        <v>11</v>
      </c>
      <c r="B16" s="34" t="s">
        <v>14</v>
      </c>
      <c r="C16" s="21">
        <v>9681</v>
      </c>
      <c r="D16" s="22">
        <v>1711</v>
      </c>
      <c r="E16" s="23">
        <v>5120</v>
      </c>
      <c r="F16" s="35">
        <f t="shared" si="0"/>
        <v>16512</v>
      </c>
      <c r="G16" s="25">
        <v>9308</v>
      </c>
      <c r="H16" s="26">
        <v>1950</v>
      </c>
      <c r="I16" s="27">
        <v>6506</v>
      </c>
      <c r="J16" s="36">
        <f t="shared" si="1"/>
        <v>17764</v>
      </c>
      <c r="K16" s="37">
        <f t="shared" si="2"/>
        <v>1252</v>
      </c>
      <c r="L16" s="38">
        <f t="shared" si="3"/>
        <v>7.5823643410852792E-2</v>
      </c>
      <c r="M16" s="39">
        <v>58188</v>
      </c>
      <c r="N16" s="78">
        <v>60107.567000000003</v>
      </c>
      <c r="O16" s="40">
        <f t="shared" si="4"/>
        <v>1919.5670000000027</v>
      </c>
      <c r="P16" s="41">
        <f t="shared" si="5"/>
        <v>1.032989052725648</v>
      </c>
      <c r="Q16" s="42">
        <f>(J16/N16)</f>
        <v>0.29553683315779522</v>
      </c>
      <c r="R16" s="42">
        <f>(F16/M16)</f>
        <v>0.28376984945349559</v>
      </c>
      <c r="S16" s="43">
        <f>Q16-R16</f>
        <v>1.1766983704299627E-2</v>
      </c>
    </row>
    <row r="17" spans="1:19" ht="26.25" customHeight="1" x14ac:dyDescent="0.2">
      <c r="A17" s="19">
        <v>12</v>
      </c>
      <c r="B17" s="34" t="s">
        <v>10</v>
      </c>
      <c r="C17" s="21">
        <v>3252</v>
      </c>
      <c r="D17" s="22">
        <v>164</v>
      </c>
      <c r="E17" s="23">
        <v>1276</v>
      </c>
      <c r="F17" s="35">
        <f t="shared" si="0"/>
        <v>4692</v>
      </c>
      <c r="G17" s="25">
        <v>2439</v>
      </c>
      <c r="H17" s="26">
        <v>61</v>
      </c>
      <c r="I17" s="27">
        <v>965</v>
      </c>
      <c r="J17" s="36">
        <f t="shared" si="1"/>
        <v>3465</v>
      </c>
      <c r="K17" s="84">
        <f t="shared" si="2"/>
        <v>-1227</v>
      </c>
      <c r="L17" s="85">
        <f t="shared" si="3"/>
        <v>-0.26150895140664965</v>
      </c>
      <c r="M17" s="39">
        <v>16818</v>
      </c>
      <c r="N17" s="78">
        <v>18064.044000000002</v>
      </c>
      <c r="O17" s="40">
        <f t="shared" si="4"/>
        <v>1246.0440000000017</v>
      </c>
      <c r="P17" s="41">
        <f t="shared" si="5"/>
        <v>1.0740899036746345</v>
      </c>
      <c r="Q17" s="42">
        <f>(J17/N17)</f>
        <v>0.19181751328772226</v>
      </c>
      <c r="R17" s="42">
        <f>(F17/M17)</f>
        <v>0.27898679985729574</v>
      </c>
      <c r="S17" s="75">
        <f>Q17-R17</f>
        <v>-8.7169286569573484E-2</v>
      </c>
    </row>
    <row r="18" spans="1:19" ht="26.25" customHeight="1" x14ac:dyDescent="0.2">
      <c r="A18" s="19">
        <v>13</v>
      </c>
      <c r="B18" s="34" t="s">
        <v>3</v>
      </c>
      <c r="C18" s="21">
        <v>1672</v>
      </c>
      <c r="D18" s="22">
        <v>100</v>
      </c>
      <c r="E18" s="23">
        <v>830</v>
      </c>
      <c r="F18" s="35">
        <f t="shared" si="0"/>
        <v>2602</v>
      </c>
      <c r="G18" s="25">
        <v>1718</v>
      </c>
      <c r="H18" s="26">
        <v>141</v>
      </c>
      <c r="I18" s="27">
        <v>929</v>
      </c>
      <c r="J18" s="36">
        <f t="shared" si="1"/>
        <v>2788</v>
      </c>
      <c r="K18" s="37">
        <f t="shared" si="2"/>
        <v>186</v>
      </c>
      <c r="L18" s="38">
        <f t="shared" si="3"/>
        <v>7.1483474250576551E-2</v>
      </c>
      <c r="M18" s="39">
        <v>14289</v>
      </c>
      <c r="N18" s="78">
        <v>15012.169</v>
      </c>
      <c r="O18" s="40">
        <f t="shared" si="4"/>
        <v>723.16899999999987</v>
      </c>
      <c r="P18" s="41">
        <f t="shared" si="5"/>
        <v>1.0506101896563791</v>
      </c>
      <c r="Q18" s="44">
        <f>(J18/N18)</f>
        <v>0.18571600146521133</v>
      </c>
      <c r="R18" s="42">
        <f>(F18/M18)</f>
        <v>0.18209811743299043</v>
      </c>
      <c r="S18" s="43">
        <f>Q18-R18</f>
        <v>3.6178840322209083E-3</v>
      </c>
    </row>
    <row r="19" spans="1:19" ht="26.25" customHeight="1" x14ac:dyDescent="0.2">
      <c r="A19" s="33">
        <v>14</v>
      </c>
      <c r="B19" s="34" t="s">
        <v>15</v>
      </c>
      <c r="C19" s="21">
        <v>5541</v>
      </c>
      <c r="D19" s="22">
        <v>714</v>
      </c>
      <c r="E19" s="23">
        <v>2374</v>
      </c>
      <c r="F19" s="35">
        <f t="shared" si="0"/>
        <v>8629</v>
      </c>
      <c r="G19" s="25">
        <v>6256</v>
      </c>
      <c r="H19" s="26">
        <v>583</v>
      </c>
      <c r="I19" s="27">
        <v>2380</v>
      </c>
      <c r="J19" s="36">
        <f t="shared" si="1"/>
        <v>9219</v>
      </c>
      <c r="K19" s="37">
        <f t="shared" si="2"/>
        <v>590</v>
      </c>
      <c r="L19" s="38">
        <f t="shared" si="3"/>
        <v>6.8374087379765802E-2</v>
      </c>
      <c r="M19" s="39">
        <v>35064</v>
      </c>
      <c r="N19" s="78">
        <v>34786.985000000001</v>
      </c>
      <c r="O19" s="40">
        <f t="shared" si="4"/>
        <v>-277.01499999999942</v>
      </c>
      <c r="P19" s="41">
        <f t="shared" si="5"/>
        <v>0.99209973191877709</v>
      </c>
      <c r="Q19" s="44">
        <f>(J19/N19)</f>
        <v>0.26501290640738195</v>
      </c>
      <c r="R19" s="42">
        <f>(F19/M19)</f>
        <v>0.24609285877253023</v>
      </c>
      <c r="S19" s="43">
        <f>Q19-R19</f>
        <v>1.8920047634851722E-2</v>
      </c>
    </row>
    <row r="20" spans="1:19" ht="26.25" customHeight="1" x14ac:dyDescent="0.2">
      <c r="A20" s="19">
        <v>15</v>
      </c>
      <c r="B20" s="34" t="s">
        <v>16</v>
      </c>
      <c r="C20" s="21">
        <v>2706</v>
      </c>
      <c r="D20" s="22">
        <v>382</v>
      </c>
      <c r="E20" s="23">
        <v>290</v>
      </c>
      <c r="F20" s="35">
        <f t="shared" si="0"/>
        <v>3378</v>
      </c>
      <c r="G20" s="25">
        <v>3144</v>
      </c>
      <c r="H20" s="26">
        <v>326</v>
      </c>
      <c r="I20" s="27">
        <v>125</v>
      </c>
      <c r="J20" s="36">
        <f t="shared" si="1"/>
        <v>3595</v>
      </c>
      <c r="K20" s="37">
        <f t="shared" si="2"/>
        <v>217</v>
      </c>
      <c r="L20" s="38">
        <f t="shared" si="3"/>
        <v>6.4239194789816434E-2</v>
      </c>
      <c r="M20" s="39">
        <v>13802</v>
      </c>
      <c r="N20" s="78">
        <v>15373.364</v>
      </c>
      <c r="O20" s="40">
        <f t="shared" si="4"/>
        <v>1571.3639999999996</v>
      </c>
      <c r="P20" s="41">
        <f t="shared" si="5"/>
        <v>1.1138504564555862</v>
      </c>
      <c r="Q20" s="42">
        <f>(J20/N20)</f>
        <v>0.23384602094896081</v>
      </c>
      <c r="R20" s="42">
        <f>(F20/M20)</f>
        <v>0.24474713809592813</v>
      </c>
      <c r="S20" s="75">
        <f>Q20-R20</f>
        <v>-1.0901117146967315E-2</v>
      </c>
    </row>
    <row r="21" spans="1:19" ht="26.25" customHeight="1" x14ac:dyDescent="0.2">
      <c r="A21" s="19">
        <v>16</v>
      </c>
      <c r="B21" s="34" t="s">
        <v>4</v>
      </c>
      <c r="C21" s="21">
        <v>3924</v>
      </c>
      <c r="D21" s="22">
        <v>356</v>
      </c>
      <c r="E21" s="23">
        <v>1742</v>
      </c>
      <c r="F21" s="35">
        <f t="shared" si="0"/>
        <v>6022</v>
      </c>
      <c r="G21" s="25">
        <v>4248</v>
      </c>
      <c r="H21" s="26">
        <v>331</v>
      </c>
      <c r="I21" s="27">
        <v>2651</v>
      </c>
      <c r="J21" s="36">
        <f t="shared" si="1"/>
        <v>7230</v>
      </c>
      <c r="K21" s="37">
        <f t="shared" si="2"/>
        <v>1208</v>
      </c>
      <c r="L21" s="38">
        <f t="shared" si="3"/>
        <v>0.20059780803719685</v>
      </c>
      <c r="M21" s="39">
        <v>30001</v>
      </c>
      <c r="N21" s="78">
        <v>32012.100999999999</v>
      </c>
      <c r="O21" s="40">
        <f t="shared" si="4"/>
        <v>2011.1009999999987</v>
      </c>
      <c r="P21" s="41">
        <f t="shared" si="5"/>
        <v>1.0670344655178161</v>
      </c>
      <c r="Q21" s="44">
        <f>(J21/N21)</f>
        <v>0.22585209261960032</v>
      </c>
      <c r="R21" s="42">
        <f>(F21/M21)</f>
        <v>0.20072664244525182</v>
      </c>
      <c r="S21" s="43">
        <f>Q21-R21</f>
        <v>2.5125450174348501E-2</v>
      </c>
    </row>
    <row r="22" spans="1:19" ht="26.25" customHeight="1" x14ac:dyDescent="0.2">
      <c r="A22" s="19">
        <v>17</v>
      </c>
      <c r="B22" s="34" t="s">
        <v>17</v>
      </c>
      <c r="C22" s="21">
        <v>618</v>
      </c>
      <c r="D22" s="22">
        <v>75</v>
      </c>
      <c r="E22" s="23">
        <v>174</v>
      </c>
      <c r="F22" s="35">
        <f t="shared" si="0"/>
        <v>867</v>
      </c>
      <c r="G22" s="25">
        <v>586</v>
      </c>
      <c r="H22" s="26">
        <v>-4</v>
      </c>
      <c r="I22" s="27">
        <v>85</v>
      </c>
      <c r="J22" s="36">
        <f t="shared" si="1"/>
        <v>667</v>
      </c>
      <c r="K22" s="84">
        <f t="shared" si="2"/>
        <v>-200</v>
      </c>
      <c r="L22" s="85">
        <f t="shared" si="3"/>
        <v>-0.23068050749711644</v>
      </c>
      <c r="M22" s="39">
        <v>4489</v>
      </c>
      <c r="N22" s="78">
        <v>4769.3209999999999</v>
      </c>
      <c r="O22" s="40">
        <f t="shared" si="4"/>
        <v>280.32099999999991</v>
      </c>
      <c r="P22" s="41">
        <f t="shared" si="5"/>
        <v>1.0624462018266874</v>
      </c>
      <c r="Q22" s="44">
        <f>(J22/N22)</f>
        <v>0.13985219279641695</v>
      </c>
      <c r="R22" s="42">
        <f>(F22/M22)</f>
        <v>0.19313878369347293</v>
      </c>
      <c r="S22" s="75">
        <f>Q22-R22</f>
        <v>-5.328659089705598E-2</v>
      </c>
    </row>
    <row r="23" spans="1:19" ht="26.25" customHeight="1" x14ac:dyDescent="0.2">
      <c r="A23" s="33">
        <v>18</v>
      </c>
      <c r="B23" s="34" t="s">
        <v>5</v>
      </c>
      <c r="C23" s="21">
        <v>4140</v>
      </c>
      <c r="D23" s="22">
        <v>1241</v>
      </c>
      <c r="E23" s="23">
        <v>2556</v>
      </c>
      <c r="F23" s="35">
        <f t="shared" si="0"/>
        <v>7937</v>
      </c>
      <c r="G23" s="25">
        <v>5410</v>
      </c>
      <c r="H23" s="26">
        <v>1170</v>
      </c>
      <c r="I23" s="27">
        <v>2928</v>
      </c>
      <c r="J23" s="36">
        <f t="shared" si="1"/>
        <v>9508</v>
      </c>
      <c r="K23" s="37">
        <f t="shared" si="2"/>
        <v>1571</v>
      </c>
      <c r="L23" s="38">
        <f t="shared" si="3"/>
        <v>0.19793372810885734</v>
      </c>
      <c r="M23" s="39">
        <v>32765</v>
      </c>
      <c r="N23" s="78">
        <v>34505.53</v>
      </c>
      <c r="O23" s="40">
        <f t="shared" si="4"/>
        <v>1740.5299999999988</v>
      </c>
      <c r="P23" s="41">
        <f t="shared" si="5"/>
        <v>1.053121623683809</v>
      </c>
      <c r="Q23" s="42">
        <f>(J23/N23)</f>
        <v>0.27555003502337161</v>
      </c>
      <c r="R23" s="42">
        <f>(F23/M23)</f>
        <v>0.24224019533038302</v>
      </c>
      <c r="S23" s="43">
        <f>Q23-R23</f>
        <v>3.3309839692988591E-2</v>
      </c>
    </row>
    <row r="24" spans="1:19" ht="28.5" customHeight="1" x14ac:dyDescent="0.2">
      <c r="A24" s="19">
        <v>19</v>
      </c>
      <c r="B24" s="34" t="s">
        <v>19</v>
      </c>
      <c r="C24" s="21">
        <v>2017</v>
      </c>
      <c r="D24" s="22">
        <v>267</v>
      </c>
      <c r="E24" s="23">
        <v>785</v>
      </c>
      <c r="F24" s="35">
        <f t="shared" si="0"/>
        <v>3069</v>
      </c>
      <c r="G24" s="25">
        <v>2178</v>
      </c>
      <c r="H24" s="26">
        <v>143</v>
      </c>
      <c r="I24" s="27">
        <v>573</v>
      </c>
      <c r="J24" s="36">
        <f t="shared" si="1"/>
        <v>2894</v>
      </c>
      <c r="K24" s="84">
        <f t="shared" si="2"/>
        <v>-175</v>
      </c>
      <c r="L24" s="85">
        <f t="shared" si="3"/>
        <v>-5.7021831215379626E-2</v>
      </c>
      <c r="M24" s="39">
        <v>12242</v>
      </c>
      <c r="N24" s="78">
        <v>11921.907999999999</v>
      </c>
      <c r="O24" s="40">
        <f t="shared" si="4"/>
        <v>-320.09200000000055</v>
      </c>
      <c r="P24" s="41">
        <f t="shared" si="5"/>
        <v>0.97385296520176434</v>
      </c>
      <c r="Q24" s="42">
        <f>(J24/N24)</f>
        <v>0.24274637918695566</v>
      </c>
      <c r="R24" s="42">
        <f>(F24/M24)</f>
        <v>0.25069433099166805</v>
      </c>
      <c r="S24" s="75">
        <f>Q24-R24</f>
        <v>-7.9479518047123887E-3</v>
      </c>
    </row>
    <row r="25" spans="1:19" ht="26.25" customHeight="1" x14ac:dyDescent="0.2">
      <c r="A25" s="19">
        <v>20</v>
      </c>
      <c r="B25" s="34" t="s">
        <v>18</v>
      </c>
      <c r="C25" s="21">
        <v>6135</v>
      </c>
      <c r="D25" s="22">
        <v>745</v>
      </c>
      <c r="E25" s="23">
        <v>1767</v>
      </c>
      <c r="F25" s="35">
        <f t="shared" si="0"/>
        <v>8647</v>
      </c>
      <c r="G25" s="25">
        <v>6948</v>
      </c>
      <c r="H25" s="26">
        <v>1031</v>
      </c>
      <c r="I25" s="27">
        <v>1754</v>
      </c>
      <c r="J25" s="36">
        <f t="shared" si="1"/>
        <v>9733</v>
      </c>
      <c r="K25" s="37">
        <f t="shared" si="2"/>
        <v>1086</v>
      </c>
      <c r="L25" s="38">
        <f t="shared" si="3"/>
        <v>0.1255926911067422</v>
      </c>
      <c r="M25" s="39">
        <v>34487</v>
      </c>
      <c r="N25" s="78">
        <v>35617.362999999998</v>
      </c>
      <c r="O25" s="40">
        <f t="shared" si="4"/>
        <v>1130.3629999999976</v>
      </c>
      <c r="P25" s="41">
        <f t="shared" si="5"/>
        <v>1.0327764954910545</v>
      </c>
      <c r="Q25" s="42">
        <f>(J25/N25)</f>
        <v>0.27326559801746131</v>
      </c>
      <c r="R25" s="42">
        <f>(F25/M25)</f>
        <v>0.25073215994432685</v>
      </c>
      <c r="S25" s="43">
        <f>Q25-R25</f>
        <v>2.253343807313446E-2</v>
      </c>
    </row>
    <row r="26" spans="1:19" ht="26.25" customHeight="1" x14ac:dyDescent="0.2">
      <c r="A26" s="19">
        <v>21</v>
      </c>
      <c r="B26" s="34" t="s">
        <v>6</v>
      </c>
      <c r="C26" s="21">
        <v>2995</v>
      </c>
      <c r="D26" s="22">
        <v>887</v>
      </c>
      <c r="E26" s="23">
        <v>3656</v>
      </c>
      <c r="F26" s="35">
        <f t="shared" si="0"/>
        <v>7538</v>
      </c>
      <c r="G26" s="25">
        <v>3784</v>
      </c>
      <c r="H26" s="26">
        <v>227</v>
      </c>
      <c r="I26" s="27">
        <v>4135</v>
      </c>
      <c r="J26" s="36">
        <f t="shared" si="1"/>
        <v>8146</v>
      </c>
      <c r="K26" s="37">
        <f t="shared" si="2"/>
        <v>608</v>
      </c>
      <c r="L26" s="38">
        <f t="shared" si="3"/>
        <v>8.0657999469355257E-2</v>
      </c>
      <c r="M26" s="39">
        <v>29690</v>
      </c>
      <c r="N26" s="78">
        <v>30974.153999999999</v>
      </c>
      <c r="O26" s="40">
        <f t="shared" si="4"/>
        <v>1284.1539999999986</v>
      </c>
      <c r="P26" s="41">
        <f t="shared" si="5"/>
        <v>1.0432520714045133</v>
      </c>
      <c r="Q26" s="42">
        <f>(J26/N26)</f>
        <v>0.26299346222660352</v>
      </c>
      <c r="R26" s="42">
        <f>(F26/M26)</f>
        <v>0.25389019872010776</v>
      </c>
      <c r="S26" s="43">
        <f>Q26-R26</f>
        <v>9.1032635064957623E-3</v>
      </c>
    </row>
    <row r="27" spans="1:19" ht="26.25" customHeight="1" x14ac:dyDescent="0.2">
      <c r="A27" s="33">
        <v>22</v>
      </c>
      <c r="B27" s="34" t="s">
        <v>21</v>
      </c>
      <c r="C27" s="21">
        <v>4642</v>
      </c>
      <c r="D27" s="22">
        <v>623</v>
      </c>
      <c r="E27" s="23">
        <v>3185</v>
      </c>
      <c r="F27" s="35">
        <f t="shared" si="0"/>
        <v>8450</v>
      </c>
      <c r="G27" s="25">
        <v>3983</v>
      </c>
      <c r="H27" s="26">
        <v>576</v>
      </c>
      <c r="I27" s="27">
        <v>2393</v>
      </c>
      <c r="J27" s="36">
        <f t="shared" si="1"/>
        <v>6952</v>
      </c>
      <c r="K27" s="84">
        <f t="shared" si="2"/>
        <v>-1498</v>
      </c>
      <c r="L27" s="85">
        <f t="shared" si="3"/>
        <v>-0.17727810650887577</v>
      </c>
      <c r="M27" s="39">
        <v>26080</v>
      </c>
      <c r="N27" s="78">
        <v>27403.74</v>
      </c>
      <c r="O27" s="40">
        <f t="shared" si="4"/>
        <v>1323.7400000000016</v>
      </c>
      <c r="P27" s="41">
        <f t="shared" si="5"/>
        <v>1.0507569018404908</v>
      </c>
      <c r="Q27" s="42">
        <f>(J27/N27)</f>
        <v>0.25368800025106059</v>
      </c>
      <c r="R27" s="42">
        <f>(F27/M27)</f>
        <v>0.32400306748466257</v>
      </c>
      <c r="S27" s="75">
        <f>Q27-R27</f>
        <v>-7.031506723360198E-2</v>
      </c>
    </row>
    <row r="28" spans="1:19" ht="22.5" customHeight="1" x14ac:dyDescent="0.2">
      <c r="A28" s="19">
        <v>23</v>
      </c>
      <c r="B28" s="34" t="s">
        <v>11</v>
      </c>
      <c r="C28" s="21">
        <v>2216</v>
      </c>
      <c r="D28" s="22">
        <v>347</v>
      </c>
      <c r="E28" s="23">
        <v>1194</v>
      </c>
      <c r="F28" s="35">
        <f t="shared" si="0"/>
        <v>3757</v>
      </c>
      <c r="G28" s="25">
        <v>1870</v>
      </c>
      <c r="H28" s="26">
        <v>485</v>
      </c>
      <c r="I28" s="27">
        <v>1147</v>
      </c>
      <c r="J28" s="36">
        <f t="shared" si="1"/>
        <v>3502</v>
      </c>
      <c r="K28" s="84">
        <f t="shared" si="2"/>
        <v>-255</v>
      </c>
      <c r="L28" s="85">
        <f t="shared" si="3"/>
        <v>-6.7873303167420795E-2</v>
      </c>
      <c r="M28" s="39">
        <v>18892</v>
      </c>
      <c r="N28" s="78">
        <v>20376.411</v>
      </c>
      <c r="O28" s="40">
        <f t="shared" si="4"/>
        <v>1484.4110000000001</v>
      </c>
      <c r="P28" s="41">
        <f t="shared" si="5"/>
        <v>1.0785735231844167</v>
      </c>
      <c r="Q28" s="44">
        <f>(J28/N28)</f>
        <v>0.17186539867104172</v>
      </c>
      <c r="R28" s="42">
        <f>(F28/M28)</f>
        <v>0.19886724539487613</v>
      </c>
      <c r="S28" s="75">
        <f>Q28-R28</f>
        <v>-2.7001846723834405E-2</v>
      </c>
    </row>
    <row r="29" spans="1:19" ht="7.5" customHeight="1" thickBot="1" x14ac:dyDescent="0.25">
      <c r="A29" s="45"/>
      <c r="B29" s="46"/>
      <c r="C29" s="47"/>
      <c r="D29" s="48"/>
      <c r="E29" s="49"/>
      <c r="F29" s="50"/>
      <c r="G29" s="51"/>
      <c r="H29" s="52"/>
      <c r="I29" s="53"/>
      <c r="J29" s="54"/>
      <c r="K29" s="55"/>
      <c r="L29" s="56"/>
      <c r="M29" s="57"/>
      <c r="N29" s="79"/>
      <c r="O29" s="58"/>
      <c r="P29" s="59"/>
      <c r="Q29" s="60"/>
      <c r="R29" s="60"/>
      <c r="S29" s="43"/>
    </row>
    <row r="30" spans="1:19" s="15" customFormat="1" ht="36.75" customHeight="1" thickBot="1" x14ac:dyDescent="0.3">
      <c r="A30" s="61"/>
      <c r="B30" s="62" t="s">
        <v>23</v>
      </c>
      <c r="C30" s="63">
        <f>SUM(C6:C28)</f>
        <v>174142</v>
      </c>
      <c r="D30" s="64">
        <f t="shared" ref="D30:F30" si="6">SUM(D6:D28)</f>
        <v>35963</v>
      </c>
      <c r="E30" s="65">
        <f t="shared" si="6"/>
        <v>77642</v>
      </c>
      <c r="F30" s="12">
        <f t="shared" si="6"/>
        <v>287747</v>
      </c>
      <c r="G30" s="66">
        <f>SUM(G6:G28)</f>
        <v>180167</v>
      </c>
      <c r="H30" s="67">
        <f>SUM(H6:H28)</f>
        <v>38305</v>
      </c>
      <c r="I30" s="68">
        <f>SUM(I6:I28)</f>
        <v>66791</v>
      </c>
      <c r="J30" s="69">
        <f>SUM(J6:J28)</f>
        <v>285263</v>
      </c>
      <c r="K30" s="87">
        <f>J30-F30</f>
        <v>-2484</v>
      </c>
      <c r="L30" s="88">
        <f t="shared" ref="L30:L32" si="7">(J30/F30)-1</f>
        <v>-8.6325834847974514E-3</v>
      </c>
      <c r="M30" s="70">
        <v>1187112</v>
      </c>
      <c r="N30" s="80">
        <f>SUM(N6:N28)</f>
        <v>1221387.1400000001</v>
      </c>
      <c r="O30" s="71">
        <f>N30-M30</f>
        <v>34275.14000000013</v>
      </c>
      <c r="P30" s="72">
        <f>N30/M30</f>
        <v>1.0288727095674208</v>
      </c>
      <c r="Q30" s="73">
        <f>(J30/N30)</f>
        <v>0.2335565773191291</v>
      </c>
      <c r="R30" s="73">
        <f>(F30/M30)</f>
        <v>0.24239246170538248</v>
      </c>
      <c r="S30" s="74">
        <f>Q30-R30</f>
        <v>-8.8358843862533787E-3</v>
      </c>
    </row>
    <row r="31" spans="1:19" ht="15.75" hidden="1" thickBot="1" x14ac:dyDescent="0.25">
      <c r="A31" s="8"/>
      <c r="B31" s="8" t="s">
        <v>33</v>
      </c>
      <c r="C31" s="10">
        <v>167397</v>
      </c>
      <c r="D31" s="10">
        <v>40243</v>
      </c>
      <c r="E31" s="10">
        <v>88415</v>
      </c>
      <c r="F31" s="10">
        <v>296055</v>
      </c>
      <c r="G31" s="10">
        <v>167397</v>
      </c>
      <c r="H31" s="10">
        <v>40243</v>
      </c>
      <c r="I31" s="10">
        <v>88415</v>
      </c>
      <c r="J31" s="10">
        <v>296055</v>
      </c>
      <c r="K31" s="13">
        <f t="shared" ref="K31:K32" si="8">J31-F31</f>
        <v>0</v>
      </c>
      <c r="L31" s="14">
        <f t="shared" si="7"/>
        <v>0</v>
      </c>
      <c r="M31" s="8"/>
      <c r="N31" s="8"/>
      <c r="O31" s="9"/>
      <c r="P31" s="9"/>
      <c r="Q31" s="8"/>
      <c r="R31" s="8"/>
      <c r="S31" s="11"/>
    </row>
    <row r="32" spans="1:19" ht="15.75" hidden="1" thickBot="1" x14ac:dyDescent="0.25">
      <c r="A32" s="3"/>
      <c r="B32" s="3" t="s">
        <v>34</v>
      </c>
      <c r="C32" s="4">
        <v>417789</v>
      </c>
      <c r="D32" s="4">
        <v>117162</v>
      </c>
      <c r="E32" s="4">
        <v>231488</v>
      </c>
      <c r="F32" s="4">
        <v>766439</v>
      </c>
      <c r="G32" s="4">
        <v>417789</v>
      </c>
      <c r="H32" s="4">
        <v>117162</v>
      </c>
      <c r="I32" s="4">
        <v>231488</v>
      </c>
      <c r="J32" s="4">
        <v>766439</v>
      </c>
      <c r="K32" s="13">
        <f t="shared" si="8"/>
        <v>0</v>
      </c>
      <c r="L32" s="14">
        <f t="shared" si="7"/>
        <v>0</v>
      </c>
      <c r="M32" s="3"/>
      <c r="N32" s="3"/>
      <c r="O32" s="5"/>
      <c r="P32" s="5"/>
      <c r="Q32" s="3"/>
      <c r="R32" s="3"/>
      <c r="S32" s="11"/>
    </row>
    <row r="33" spans="2:16" ht="13.5" x14ac:dyDescent="0.2">
      <c r="B33" s="2"/>
      <c r="C33" s="6"/>
      <c r="D33" s="6"/>
      <c r="E33" s="6"/>
      <c r="F33" s="6"/>
      <c r="G33" s="6"/>
      <c r="H33" s="6"/>
      <c r="I33" s="6"/>
      <c r="J33" s="6"/>
      <c r="K33" s="6"/>
      <c r="L33" s="6"/>
      <c r="M33" s="2"/>
      <c r="N33" s="2" t="s">
        <v>41</v>
      </c>
      <c r="O33" s="1"/>
      <c r="P33" s="1"/>
    </row>
    <row r="34" spans="2:16" ht="13.5" x14ac:dyDescent="0.2">
      <c r="B34" s="2"/>
      <c r="C34" s="6"/>
      <c r="D34" s="6"/>
      <c r="E34" s="6"/>
      <c r="F34" s="6"/>
      <c r="G34" s="6"/>
      <c r="H34" s="6"/>
      <c r="I34" s="6"/>
      <c r="J34" s="6"/>
      <c r="K34" s="6"/>
      <c r="L34" s="6"/>
      <c r="M34" s="2"/>
      <c r="N34" s="2"/>
      <c r="O34" s="1"/>
      <c r="P34" s="1"/>
    </row>
    <row r="35" spans="2:16" ht="13.5" x14ac:dyDescent="0.2">
      <c r="B35" s="2"/>
      <c r="C35" s="6"/>
      <c r="D35" s="6"/>
      <c r="E35" s="6"/>
      <c r="F35" s="6"/>
      <c r="G35" s="6"/>
      <c r="H35" s="6"/>
      <c r="I35" s="6"/>
      <c r="J35" s="6"/>
      <c r="K35" s="6"/>
      <c r="L35" s="6"/>
      <c r="M35" s="2"/>
      <c r="N35" s="2"/>
      <c r="O35" s="1"/>
      <c r="P35" s="1"/>
    </row>
    <row r="36" spans="2:16" ht="13.5" x14ac:dyDescent="0.2">
      <c r="B36" s="2"/>
      <c r="C36" s="6"/>
      <c r="D36" s="6"/>
      <c r="E36" s="6"/>
      <c r="F36" s="6"/>
      <c r="G36" s="6"/>
      <c r="H36" s="6"/>
      <c r="I36" s="6"/>
      <c r="J36" s="6"/>
      <c r="K36" s="6"/>
      <c r="L36" s="6"/>
      <c r="M36" s="2"/>
      <c r="N36" s="2"/>
      <c r="O36" s="1"/>
      <c r="P36" s="1"/>
    </row>
    <row r="37" spans="2:16" ht="13.5" x14ac:dyDescent="0.2"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2"/>
      <c r="N37" s="2"/>
      <c r="O37" s="1"/>
      <c r="P37" s="1"/>
    </row>
    <row r="38" spans="2:16" ht="13.5" x14ac:dyDescent="0.2"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2"/>
      <c r="N38" s="2"/>
      <c r="O38" s="1"/>
      <c r="P38" s="1"/>
    </row>
    <row r="39" spans="2:16" ht="13.5" x14ac:dyDescent="0.2"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2"/>
      <c r="N39" s="2"/>
      <c r="O39" s="1"/>
      <c r="P39" s="1"/>
    </row>
    <row r="40" spans="2:16" ht="13.5" x14ac:dyDescent="0.2"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2"/>
      <c r="N40" s="2"/>
      <c r="O40" s="1"/>
      <c r="P40" s="1"/>
    </row>
    <row r="41" spans="2:16" ht="13.5" x14ac:dyDescent="0.2"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2"/>
      <c r="N41" s="2"/>
      <c r="O41" s="1"/>
      <c r="P41" s="1"/>
    </row>
    <row r="42" spans="2:16" ht="13.5" x14ac:dyDescent="0.2"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2"/>
      <c r="N42" s="2"/>
      <c r="O42" s="1"/>
      <c r="P42" s="1"/>
    </row>
    <row r="43" spans="2:16" ht="13.5" x14ac:dyDescent="0.2"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2"/>
      <c r="N43" s="2"/>
      <c r="O43" s="1"/>
      <c r="P43" s="1"/>
    </row>
    <row r="44" spans="2:16" ht="13.5" x14ac:dyDescent="0.2"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2"/>
      <c r="N44" s="2"/>
      <c r="O44" s="1"/>
      <c r="P44" s="1"/>
    </row>
    <row r="45" spans="2:16" ht="13.5" x14ac:dyDescent="0.2">
      <c r="B45" s="2"/>
      <c r="C45" s="6"/>
      <c r="D45" s="6"/>
      <c r="E45" s="6"/>
      <c r="F45" s="6"/>
      <c r="G45" s="6"/>
      <c r="H45" s="6"/>
      <c r="I45" s="6"/>
      <c r="J45" s="6"/>
      <c r="K45" s="6"/>
      <c r="L45" s="6"/>
      <c r="M45" s="2"/>
      <c r="N45" s="2"/>
      <c r="O45" s="1"/>
      <c r="P45" s="1"/>
    </row>
    <row r="46" spans="2:16" ht="13.5" x14ac:dyDescent="0.2">
      <c r="B46" s="2"/>
      <c r="C46" s="6"/>
      <c r="D46" s="6"/>
      <c r="E46" s="6"/>
      <c r="F46" s="6"/>
      <c r="G46" s="6"/>
      <c r="H46" s="6"/>
      <c r="I46" s="6"/>
      <c r="J46" s="6"/>
      <c r="K46" s="6"/>
      <c r="L46" s="6"/>
      <c r="M46" s="2"/>
      <c r="N46" s="2"/>
      <c r="O46" s="1"/>
      <c r="P46" s="1"/>
    </row>
    <row r="47" spans="2:16" ht="13.5" x14ac:dyDescent="0.2">
      <c r="B47" s="2"/>
      <c r="C47" s="6"/>
      <c r="D47" s="6"/>
      <c r="E47" s="6"/>
      <c r="F47" s="6"/>
      <c r="G47" s="6"/>
      <c r="H47" s="6"/>
      <c r="I47" s="6"/>
      <c r="J47" s="6"/>
      <c r="K47" s="6"/>
      <c r="L47" s="6"/>
      <c r="M47" s="2"/>
      <c r="N47" s="2"/>
      <c r="O47" s="1"/>
      <c r="P47" s="1"/>
    </row>
    <row r="48" spans="2:16" ht="13.5" x14ac:dyDescent="0.2">
      <c r="B48" s="2"/>
      <c r="C48" s="6"/>
      <c r="D48" s="6"/>
      <c r="E48" s="6"/>
      <c r="F48" s="6"/>
      <c r="G48" s="6"/>
      <c r="H48" s="6"/>
      <c r="I48" s="6"/>
      <c r="J48" s="6"/>
      <c r="K48" s="6"/>
      <c r="L48" s="6"/>
      <c r="M48" s="2"/>
      <c r="N48" s="2"/>
      <c r="O48" s="1"/>
      <c r="P48" s="1"/>
    </row>
    <row r="49" spans="2:16" ht="13.5" x14ac:dyDescent="0.2"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  <c r="M49" s="2"/>
      <c r="N49" s="2"/>
      <c r="O49" s="1"/>
      <c r="P49" s="1"/>
    </row>
    <row r="50" spans="2:16" ht="13.5" x14ac:dyDescent="0.2">
      <c r="B50" s="2"/>
      <c r="C50" s="6"/>
      <c r="D50" s="6"/>
      <c r="E50" s="6"/>
      <c r="F50" s="6"/>
      <c r="G50" s="6"/>
      <c r="H50" s="6"/>
      <c r="I50" s="6"/>
      <c r="J50" s="6"/>
      <c r="K50" s="6"/>
      <c r="L50" s="6"/>
      <c r="M50" s="2"/>
      <c r="N50" s="2"/>
      <c r="O50" s="1"/>
      <c r="P50" s="1"/>
    </row>
    <row r="51" spans="2:16" ht="13.5" x14ac:dyDescent="0.2"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2"/>
      <c r="N51" s="2"/>
      <c r="O51" s="1"/>
      <c r="P51" s="1"/>
    </row>
    <row r="52" spans="2:16" ht="13.5" x14ac:dyDescent="0.2">
      <c r="B52" s="2"/>
      <c r="C52" s="6"/>
      <c r="D52" s="6"/>
      <c r="E52" s="6"/>
      <c r="F52" s="6"/>
      <c r="G52" s="6"/>
      <c r="H52" s="6"/>
      <c r="I52" s="6"/>
      <c r="J52" s="6"/>
      <c r="K52" s="6"/>
      <c r="L52" s="6"/>
      <c r="M52" s="2"/>
      <c r="N52" s="2"/>
      <c r="O52" s="1"/>
      <c r="P52" s="1"/>
    </row>
    <row r="53" spans="2:16" ht="13.5" x14ac:dyDescent="0.2">
      <c r="B53" s="2"/>
      <c r="C53" s="6"/>
      <c r="D53" s="6"/>
      <c r="E53" s="6"/>
      <c r="F53" s="6"/>
      <c r="G53" s="6"/>
      <c r="H53" s="6"/>
      <c r="I53" s="6"/>
      <c r="J53" s="6"/>
      <c r="K53" s="6"/>
      <c r="L53" s="6"/>
      <c r="M53" s="2"/>
      <c r="N53" s="2"/>
      <c r="O53" s="1"/>
      <c r="P53" s="1"/>
    </row>
    <row r="54" spans="2:16" ht="13.5" x14ac:dyDescent="0.2">
      <c r="B54" s="2"/>
      <c r="C54" s="6"/>
      <c r="D54" s="6"/>
      <c r="E54" s="6"/>
      <c r="F54" s="6"/>
      <c r="G54" s="6"/>
      <c r="H54" s="6"/>
      <c r="I54" s="6"/>
      <c r="J54" s="6"/>
      <c r="K54" s="6"/>
      <c r="L54" s="6"/>
      <c r="M54" s="2"/>
      <c r="N54" s="2"/>
      <c r="O54" s="1"/>
      <c r="P54" s="1"/>
    </row>
    <row r="55" spans="2:16" ht="13.5" x14ac:dyDescent="0.2">
      <c r="B55" s="2"/>
      <c r="C55" s="6"/>
      <c r="D55" s="6"/>
      <c r="E55" s="6"/>
      <c r="F55" s="6"/>
      <c r="G55" s="6"/>
      <c r="H55" s="6"/>
      <c r="I55" s="6"/>
      <c r="J55" s="6"/>
      <c r="K55" s="6"/>
      <c r="L55" s="6"/>
      <c r="M55" s="2"/>
      <c r="N55" s="2"/>
      <c r="O55" s="1"/>
      <c r="P55" s="1"/>
    </row>
    <row r="56" spans="2:16" ht="13.5" x14ac:dyDescent="0.2"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2"/>
      <c r="N56" s="2"/>
      <c r="O56" s="1"/>
      <c r="P56" s="1"/>
    </row>
    <row r="57" spans="2:16" ht="13.5" x14ac:dyDescent="0.2"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2"/>
      <c r="N57" s="2"/>
      <c r="O57" s="1"/>
      <c r="P57" s="1"/>
    </row>
    <row r="58" spans="2:16" ht="13.5" x14ac:dyDescent="0.2"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2"/>
      <c r="N58" s="2"/>
      <c r="O58" s="1"/>
      <c r="P58" s="1"/>
    </row>
    <row r="59" spans="2:16" ht="13.5" x14ac:dyDescent="0.2"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2"/>
      <c r="N59" s="2"/>
      <c r="O59" s="1"/>
      <c r="P59" s="1"/>
    </row>
    <row r="60" spans="2:16" ht="13.5" x14ac:dyDescent="0.2"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2"/>
      <c r="N60" s="2"/>
      <c r="O60" s="1"/>
      <c r="P60" s="1"/>
    </row>
    <row r="61" spans="2:16" ht="13.5" x14ac:dyDescent="0.2"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2"/>
      <c r="N61" s="2"/>
      <c r="O61" s="1"/>
      <c r="P61" s="1"/>
    </row>
    <row r="62" spans="2:16" ht="13.5" x14ac:dyDescent="0.2"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2"/>
      <c r="N62" s="2"/>
      <c r="O62" s="1"/>
      <c r="P62" s="1"/>
    </row>
    <row r="63" spans="2:16" ht="13.5" x14ac:dyDescent="0.2"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2"/>
      <c r="N63" s="2"/>
      <c r="O63" s="1"/>
      <c r="P63" s="1"/>
    </row>
    <row r="64" spans="2:16" ht="13.5" x14ac:dyDescent="0.2"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2"/>
      <c r="N64" s="2"/>
      <c r="O64" s="1"/>
      <c r="P64" s="1"/>
    </row>
    <row r="65" spans="2:16" ht="13.5" x14ac:dyDescent="0.2"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2"/>
      <c r="N65" s="2"/>
      <c r="O65" s="1"/>
      <c r="P65" s="1"/>
    </row>
    <row r="66" spans="2:16" ht="13.5" x14ac:dyDescent="0.2"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2"/>
      <c r="N66" s="2"/>
      <c r="O66" s="1"/>
      <c r="P66" s="1"/>
    </row>
    <row r="67" spans="2:16" ht="13.5" x14ac:dyDescent="0.2"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2"/>
      <c r="N67" s="2"/>
      <c r="O67" s="1"/>
      <c r="P67" s="1"/>
    </row>
    <row r="68" spans="2:16" ht="13.5" x14ac:dyDescent="0.2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2"/>
      <c r="N68" s="2"/>
      <c r="O68" s="1"/>
      <c r="P68" s="1"/>
    </row>
    <row r="69" spans="2:16" ht="13.5" x14ac:dyDescent="0.2"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2"/>
      <c r="N69" s="2"/>
      <c r="O69" s="1"/>
      <c r="P69" s="1"/>
    </row>
    <row r="70" spans="2:16" ht="13.5" x14ac:dyDescent="0.2"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2"/>
      <c r="N70" s="2"/>
      <c r="O70" s="1"/>
      <c r="P70" s="1"/>
    </row>
    <row r="71" spans="2:16" ht="13.5" x14ac:dyDescent="0.2"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2"/>
      <c r="N71" s="2"/>
      <c r="O71" s="1"/>
      <c r="P71" s="1"/>
    </row>
    <row r="72" spans="2:16" ht="13.5" x14ac:dyDescent="0.2"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  <c r="O72" s="1"/>
      <c r="P72" s="1"/>
    </row>
    <row r="73" spans="2:16" ht="13.5" x14ac:dyDescent="0.2"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  <c r="O73" s="1"/>
      <c r="P73" s="1"/>
    </row>
    <row r="74" spans="2:16" ht="13.5" x14ac:dyDescent="0.2"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  <c r="O74" s="1"/>
      <c r="P74" s="1"/>
    </row>
    <row r="75" spans="2:16" ht="13.5" x14ac:dyDescent="0.2"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  <c r="O75" s="1"/>
      <c r="P75" s="1"/>
    </row>
    <row r="76" spans="2:16" ht="13.5" x14ac:dyDescent="0.2"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  <c r="O76" s="1"/>
      <c r="P76" s="1"/>
    </row>
    <row r="77" spans="2:16" ht="13.5" x14ac:dyDescent="0.2"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  <c r="O77" s="1"/>
      <c r="P77" s="1"/>
    </row>
    <row r="78" spans="2:16" ht="13.5" x14ac:dyDescent="0.2"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  <c r="O78" s="1"/>
      <c r="P78" s="1"/>
    </row>
    <row r="79" spans="2:16" ht="13.5" x14ac:dyDescent="0.2"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  <c r="O79" s="1"/>
      <c r="P79" s="1"/>
    </row>
    <row r="80" spans="2:16" ht="13.5" x14ac:dyDescent="0.2"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  <c r="O80" s="1"/>
      <c r="P80" s="1"/>
    </row>
    <row r="81" spans="2:16" ht="13.5" x14ac:dyDescent="0.2"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  <c r="O81" s="1"/>
      <c r="P81" s="1"/>
    </row>
    <row r="82" spans="2:16" ht="13.5" x14ac:dyDescent="0.2"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  <c r="O82" s="1"/>
      <c r="P82" s="1"/>
    </row>
    <row r="83" spans="2:16" ht="13.5" x14ac:dyDescent="0.2"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  <c r="O83" s="1"/>
      <c r="P83" s="1"/>
    </row>
    <row r="84" spans="2:16" ht="13.5" x14ac:dyDescent="0.2"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  <c r="O84" s="1"/>
      <c r="P84" s="1"/>
    </row>
    <row r="85" spans="2:16" ht="13.5" x14ac:dyDescent="0.2"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  <c r="O85" s="1"/>
      <c r="P85" s="1"/>
    </row>
    <row r="86" spans="2:16" ht="13.5" x14ac:dyDescent="0.2"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  <c r="O86" s="1"/>
      <c r="P86" s="1"/>
    </row>
    <row r="87" spans="2:16" ht="13.5" x14ac:dyDescent="0.2"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  <c r="O87" s="1"/>
      <c r="P87" s="1"/>
    </row>
    <row r="88" spans="2:16" ht="13.5" x14ac:dyDescent="0.2">
      <c r="B88" s="2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  <c r="O88" s="1"/>
      <c r="P88" s="1"/>
    </row>
    <row r="89" spans="2:16" ht="13.5" x14ac:dyDescent="0.2">
      <c r="B89" s="2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  <c r="O89" s="1"/>
      <c r="P89" s="1"/>
    </row>
    <row r="90" spans="2:16" ht="13.5" x14ac:dyDescent="0.2">
      <c r="B90" s="2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  <c r="O90" s="1"/>
      <c r="P90" s="1"/>
    </row>
    <row r="91" spans="2:16" ht="13.5" x14ac:dyDescent="0.2">
      <c r="B91" s="2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  <c r="O91" s="1"/>
      <c r="P91" s="1"/>
    </row>
    <row r="92" spans="2:16" ht="13.5" x14ac:dyDescent="0.2">
      <c r="B92" s="2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  <c r="O92" s="1"/>
      <c r="P92" s="1"/>
    </row>
    <row r="93" spans="2:16" ht="13.5" x14ac:dyDescent="0.2">
      <c r="B93" s="2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  <c r="O93" s="1"/>
      <c r="P93" s="1"/>
    </row>
    <row r="94" spans="2:16" ht="13.5" x14ac:dyDescent="0.2">
      <c r="B94" s="2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  <c r="O94" s="1"/>
      <c r="P94" s="1"/>
    </row>
    <row r="95" spans="2:16" ht="13.5" x14ac:dyDescent="0.2">
      <c r="B95" s="2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  <c r="O95" s="1"/>
      <c r="P95" s="1"/>
    </row>
    <row r="96" spans="2:16" ht="13.5" x14ac:dyDescent="0.2">
      <c r="B96" s="2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  <c r="O96" s="1"/>
      <c r="P96" s="1"/>
    </row>
    <row r="97" spans="2:16" ht="13.5" x14ac:dyDescent="0.2">
      <c r="B97" s="2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  <c r="O97" s="1"/>
      <c r="P97" s="1"/>
    </row>
    <row r="98" spans="2:16" ht="13.5" x14ac:dyDescent="0.2">
      <c r="B98" s="2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  <c r="O98" s="1"/>
      <c r="P98" s="1"/>
    </row>
    <row r="99" spans="2:16" ht="13.5" x14ac:dyDescent="0.2">
      <c r="B99" s="2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  <c r="O99" s="1"/>
      <c r="P99" s="1"/>
    </row>
    <row r="100" spans="2:16" ht="13.5" x14ac:dyDescent="0.2">
      <c r="B100" s="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  <c r="O100" s="1"/>
      <c r="P100" s="1"/>
    </row>
    <row r="101" spans="2:16" ht="13.5" x14ac:dyDescent="0.2">
      <c r="B101" s="2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  <c r="O101" s="1"/>
      <c r="P101" s="1"/>
    </row>
    <row r="102" spans="2:16" ht="13.5" x14ac:dyDescent="0.2">
      <c r="B102" s="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  <c r="O102" s="1"/>
      <c r="P102" s="1"/>
    </row>
    <row r="103" spans="2:16" ht="13.5" x14ac:dyDescent="0.2">
      <c r="B103" s="2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  <c r="O103" s="1"/>
      <c r="P103" s="1"/>
    </row>
    <row r="104" spans="2:16" ht="13.5" x14ac:dyDescent="0.2">
      <c r="B104" s="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  <c r="O104" s="1"/>
      <c r="P104" s="1"/>
    </row>
    <row r="105" spans="2:16" ht="13.5" x14ac:dyDescent="0.2">
      <c r="B105" s="2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  <c r="O105" s="1"/>
      <c r="P105" s="1"/>
    </row>
    <row r="106" spans="2:16" ht="13.5" x14ac:dyDescent="0.2">
      <c r="B106" s="2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  <c r="O106" s="1"/>
      <c r="P106" s="1"/>
    </row>
    <row r="107" spans="2:16" ht="13.5" x14ac:dyDescent="0.2">
      <c r="B107" s="2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  <c r="O107" s="1"/>
      <c r="P107" s="1"/>
    </row>
    <row r="108" spans="2:16" ht="13.5" x14ac:dyDescent="0.2">
      <c r="B108" s="2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  <c r="O108" s="1"/>
      <c r="P108" s="1"/>
    </row>
    <row r="109" spans="2:16" ht="13.5" x14ac:dyDescent="0.2">
      <c r="B109" s="2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  <c r="O109" s="1"/>
      <c r="P109" s="1"/>
    </row>
    <row r="110" spans="2:16" ht="13.5" x14ac:dyDescent="0.2">
      <c r="B110" s="2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  <c r="O110" s="1"/>
      <c r="P110" s="1"/>
    </row>
    <row r="111" spans="2:16" ht="13.5" x14ac:dyDescent="0.2">
      <c r="B111" s="2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  <c r="O111" s="1"/>
      <c r="P111" s="1"/>
    </row>
    <row r="112" spans="2:16" ht="13.5" x14ac:dyDescent="0.2"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  <c r="O112" s="1"/>
      <c r="P112" s="1"/>
    </row>
    <row r="113" spans="2:16" ht="13.5" x14ac:dyDescent="0.2">
      <c r="B113" s="2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  <c r="O113" s="1"/>
      <c r="P113" s="1"/>
    </row>
    <row r="114" spans="2:16" ht="13.5" x14ac:dyDescent="0.2">
      <c r="B114" s="2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  <c r="O114" s="1"/>
      <c r="P114" s="1"/>
    </row>
    <row r="115" spans="2:16" ht="13.5" x14ac:dyDescent="0.2">
      <c r="B115" s="2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  <c r="O115" s="1"/>
      <c r="P115" s="1"/>
    </row>
    <row r="116" spans="2:16" ht="13.5" x14ac:dyDescent="0.2">
      <c r="B116" s="2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  <c r="O116" s="1"/>
      <c r="P116" s="1"/>
    </row>
    <row r="117" spans="2:16" ht="13.5" x14ac:dyDescent="0.2">
      <c r="B117" s="2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  <c r="O117" s="1"/>
      <c r="P117" s="1"/>
    </row>
    <row r="118" spans="2:16" ht="13.5" x14ac:dyDescent="0.2">
      <c r="B118" s="2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  <c r="O118" s="1"/>
      <c r="P118" s="1"/>
    </row>
    <row r="119" spans="2:16" ht="13.5" x14ac:dyDescent="0.2">
      <c r="B119" s="2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  <c r="O119" s="1"/>
      <c r="P119" s="1"/>
    </row>
    <row r="120" spans="2:16" ht="13.5" x14ac:dyDescent="0.2">
      <c r="B120" s="2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  <c r="O120" s="1"/>
      <c r="P120" s="1"/>
    </row>
    <row r="121" spans="2:16" ht="13.5" x14ac:dyDescent="0.2">
      <c r="B121" s="2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  <c r="O121" s="1"/>
      <c r="P121" s="1"/>
    </row>
    <row r="122" spans="2:16" ht="13.5" x14ac:dyDescent="0.2">
      <c r="B122" s="2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  <c r="O122" s="1"/>
      <c r="P122" s="1"/>
    </row>
    <row r="123" spans="2:16" ht="13.5" x14ac:dyDescent="0.2">
      <c r="B123" s="2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  <c r="O123" s="1"/>
      <c r="P123" s="1"/>
    </row>
    <row r="124" spans="2:16" ht="13.5" x14ac:dyDescent="0.2">
      <c r="B124" s="2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  <c r="O124" s="1"/>
      <c r="P124" s="1"/>
    </row>
    <row r="125" spans="2:16" ht="13.5" x14ac:dyDescent="0.2">
      <c r="B125" s="2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  <c r="O125" s="1"/>
      <c r="P125" s="1"/>
    </row>
    <row r="126" spans="2:16" ht="13.5" x14ac:dyDescent="0.2">
      <c r="B126" s="2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  <c r="O126" s="1"/>
      <c r="P126" s="1"/>
    </row>
    <row r="127" spans="2:16" ht="13.5" x14ac:dyDescent="0.2">
      <c r="B127" s="2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  <c r="O127" s="1"/>
      <c r="P127" s="1"/>
    </row>
    <row r="128" spans="2:16" ht="13.5" x14ac:dyDescent="0.2"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  <c r="O128" s="1"/>
      <c r="P128" s="1"/>
    </row>
    <row r="129" spans="2:16" ht="13.5" x14ac:dyDescent="0.2">
      <c r="B129" s="2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  <c r="O129" s="1"/>
      <c r="P129" s="1"/>
    </row>
    <row r="130" spans="2:16" ht="13.5" x14ac:dyDescent="0.2">
      <c r="B130" s="2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  <c r="O130" s="1"/>
      <c r="P130" s="1"/>
    </row>
    <row r="131" spans="2:16" ht="13.5" x14ac:dyDescent="0.2">
      <c r="B131" s="2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  <c r="O131" s="1"/>
      <c r="P131" s="1"/>
    </row>
    <row r="132" spans="2:16" ht="13.5" x14ac:dyDescent="0.2">
      <c r="B132" s="2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  <c r="O132" s="1"/>
      <c r="P132" s="1"/>
    </row>
    <row r="133" spans="2:16" ht="13.5" x14ac:dyDescent="0.2">
      <c r="B133" s="2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  <c r="O133" s="1"/>
      <c r="P133" s="1"/>
    </row>
    <row r="134" spans="2:16" ht="13.5" x14ac:dyDescent="0.2">
      <c r="B134" s="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  <c r="O134" s="1"/>
      <c r="P134" s="1"/>
    </row>
    <row r="135" spans="2:16" ht="13.5" x14ac:dyDescent="0.2">
      <c r="B135" s="2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  <c r="O135" s="1"/>
      <c r="P135" s="1"/>
    </row>
    <row r="136" spans="2:16" ht="13.5" x14ac:dyDescent="0.2">
      <c r="B136" s="2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  <c r="O136" s="1"/>
      <c r="P136" s="1"/>
    </row>
    <row r="137" spans="2:16" ht="13.5" x14ac:dyDescent="0.2">
      <c r="B137" s="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  <c r="O137" s="1"/>
      <c r="P137" s="1"/>
    </row>
    <row r="138" spans="2:16" ht="13.5" x14ac:dyDescent="0.2">
      <c r="B138" s="2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  <c r="O138" s="1"/>
      <c r="P138" s="1"/>
    </row>
  </sheetData>
  <autoFilter ref="A5:S28">
    <sortState ref="A9:AL28">
      <sortCondition ref="B5:B28"/>
    </sortState>
  </autoFilter>
  <mergeCells count="24">
    <mergeCell ref="S2:S5"/>
    <mergeCell ref="M2:P2"/>
    <mergeCell ref="Q2:Q5"/>
    <mergeCell ref="R3:R4"/>
    <mergeCell ref="M4:M5"/>
    <mergeCell ref="N4:N5"/>
    <mergeCell ref="O4:P4"/>
    <mergeCell ref="M3:P3"/>
    <mergeCell ref="A1:S1"/>
    <mergeCell ref="A2:A5"/>
    <mergeCell ref="B2:B5"/>
    <mergeCell ref="C2:F2"/>
    <mergeCell ref="G2:J2"/>
    <mergeCell ref="K2:L2"/>
    <mergeCell ref="K3:K5"/>
    <mergeCell ref="L3:L5"/>
    <mergeCell ref="H3:H5"/>
    <mergeCell ref="I3:I5"/>
    <mergeCell ref="J3:J5"/>
    <mergeCell ref="C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Динамика собираемости1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Гармаев Константин Владимирович</dc:creator>
  <cp:lastModifiedBy>Гармаев Константин Владимирович</cp:lastModifiedBy>
  <cp:lastPrinted>2020-12-11T05:01:55Z</cp:lastPrinted>
  <dcterms:created xsi:type="dcterms:W3CDTF">2020-01-14T01:49:42Z</dcterms:created>
  <dcterms:modified xsi:type="dcterms:W3CDTF">2021-10-14T05:47:33Z</dcterms:modified>
</cp:coreProperties>
</file>